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<sst xmlns="http://schemas.openxmlformats.org/spreadsheetml/2006/main" count="26" uniqueCount="24">
  <si>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2021年8月19日汇总统计</t>
  </si>
  <si>
    <t>建筑面积</t>
  </si>
  <si>
    <t>每年每平方租金</t>
  </si>
  <si>
    <t>年租金</t>
  </si>
  <si>
    <t>备注</t>
  </si>
  <si>
    <t>办公楼(室外测量 办公楼楼体占地面积=长40米 * 宽16.26米=650.4平方米)</t>
  </si>
  <si>
    <t>一楼</t>
  </si>
  <si>
    <t>647.78平方米【其中：一层西车间（201.29平方米）】</t>
  </si>
  <si>
    <t>二楼</t>
  </si>
  <si>
    <t>649.6平方米</t>
  </si>
  <si>
    <t>三楼</t>
  </si>
  <si>
    <t>领航公司 租用</t>
  </si>
  <si>
    <t>四楼</t>
  </si>
  <si>
    <t>五楼</t>
  </si>
  <si>
    <t>办公楼南面西侧平房</t>
  </si>
  <si>
    <t>面积 = 长20.2*宽12.5米=252.5平方米</t>
  </si>
  <si>
    <t>合计</t>
  </si>
  <si>
    <t>仓库</t>
  </si>
  <si>
    <t>钢结构</t>
  </si>
  <si>
    <t>室内测量 钢结构仓库面积=宽24米*每跨长6米*12跨=1728平方米</t>
  </si>
  <si>
    <t>通拓公司</t>
  </si>
  <si>
    <t>领航公司</t>
  </si>
  <si>
    <t>办公楼实际使用 二楼、四楼共计949.6平方米，一楼、五楼闲置。按照实际面积计算房租222018/949.6=233.8每年每平方米=0.64每天每平方米</t>
  </si>
  <si>
    <r>
      <t xml:space="preserve">218财务办公室人员7人，实用面积32平方米
人均面积= 32平方米÷7人=4.8平米/人
只楚公司在办公楼上班人员=94人-速麦16人-仓库4人=74人
办公室占用实用面积 74 X 4.8 =355平米+会议室50平米=405平米
折算为建筑面积=405/0.7=578平米
实际租赁写字楼办公室建筑面积最少要在650平米以上
</t>
    </r>
    <r>
      <rPr>
        <b/>
        <sz val="14"/>
        <color theme="1"/>
        <rFont val="宋体"/>
        <charset val="134"/>
        <scheme val="minor"/>
      </rPr>
      <t>现在只楚公司，办公楼2150平米，年租金是22.2，仓库1909平米，年租金29万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</si>
</sst>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#,##0.00_ "/>
  </numFmts>
  <fonts count="2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 tint="0.5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20" fillId="14" borderId="18" applyNumberFormat="0" applyAlignment="0" applyProtection="0">
      <alignment vertical="center"/>
    </xf>
    <xf numFmtId="0" fontId="6" fillId="8" borderId="1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77" fontId="1" fillId="0" borderId="5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77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77" fontId="1" fillId="0" borderId="5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400050</xdr:colOff>
      <xdr:row>0</xdr:row>
      <xdr:rowOff>142875</xdr:rowOff>
    </xdr:from>
    <xdr:to>
      <xdr:col>26</xdr:col>
      <xdr:colOff>333375</xdr:colOff>
      <xdr:row>15</xdr:row>
      <xdr:rowOff>285750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649450" y="142875"/>
          <a:ext cx="6105525" cy="509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17</xdr:row>
      <xdr:rowOff>0</xdr:rowOff>
    </xdr:from>
    <xdr:to>
      <xdr:col>6</xdr:col>
      <xdr:colOff>2247900</xdr:colOff>
      <xdr:row>25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8625" y="6845300"/>
          <a:ext cx="6819900" cy="2771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419100</xdr:colOff>
      <xdr:row>0</xdr:row>
      <xdr:rowOff>250825</xdr:rowOff>
    </xdr:from>
    <xdr:to>
      <xdr:col>16</xdr:col>
      <xdr:colOff>428625</xdr:colOff>
      <xdr:row>21</xdr:row>
      <xdr:rowOff>155575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10500" y="250825"/>
          <a:ext cx="6181725" cy="802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7"/>
  <sheetViews>
    <sheetView tabSelected="1" workbookViewId="0">
      <selection activeCell="A1" sqref="A1"/>
    </sheetView>
  </sheetViews>
  <sheetFormatPr defaultColWidth="9" defaultRowHeight="25" customHeight="1" outlineLevelCol="6"/>
  <cols>
    <col min="1" max="1" width="4.875" style="2" customWidth="1"/>
    <col min="2" max="2" width="9" style="5"/>
    <col min="3" max="3" width="11.25" style="4" customWidth="1"/>
    <col min="4" max="5" width="13.5" style="6" customWidth="1"/>
    <col min="6" max="6" width="13.5" style="7" customWidth="1"/>
    <col min="7" max="7" width="31.375" style="4" customWidth="1"/>
    <col min="8" max="16384" width="9" style="2"/>
  </cols>
  <sheetData>
    <row r="1" customHeight="1" spans="2:3">
      <c r="B1" s="5" t="s">
        <v>0</v>
      </c>
      <c r="C1" s="5"/>
    </row>
    <row r="2" s="1" customFormat="1" customHeight="1" spans="2:7">
      <c r="B2" s="8"/>
      <c r="C2" s="9"/>
      <c r="D2" s="10" t="s">
        <v>1</v>
      </c>
      <c r="E2" s="10" t="s">
        <v>2</v>
      </c>
      <c r="F2" s="11" t="s">
        <v>3</v>
      </c>
      <c r="G2" s="12" t="s">
        <v>4</v>
      </c>
    </row>
    <row r="3" customHeight="1" spans="2:7">
      <c r="B3" s="13" t="s">
        <v>5</v>
      </c>
      <c r="C3" s="14" t="s">
        <v>6</v>
      </c>
      <c r="D3" s="15">
        <v>647.78</v>
      </c>
      <c r="E3" s="15">
        <f t="shared" ref="E3:E8" si="0">81.64*1.1*1.15</f>
        <v>103.2746</v>
      </c>
      <c r="F3" s="16">
        <f t="shared" ref="F3:F9" si="1">D3*E3</f>
        <v>66899.220388</v>
      </c>
      <c r="G3" s="17" t="s">
        <v>7</v>
      </c>
    </row>
    <row r="4" customHeight="1" spans="2:7">
      <c r="B4" s="13"/>
      <c r="C4" s="14" t="s">
        <v>8</v>
      </c>
      <c r="D4" s="15">
        <v>649.6</v>
      </c>
      <c r="E4" s="15">
        <f t="shared" si="0"/>
        <v>103.2746</v>
      </c>
      <c r="F4" s="16">
        <f t="shared" si="1"/>
        <v>67087.18016</v>
      </c>
      <c r="G4" s="17" t="s">
        <v>9</v>
      </c>
    </row>
    <row r="5" customHeight="1" spans="2:7">
      <c r="B5" s="13"/>
      <c r="C5" s="18" t="s">
        <v>10</v>
      </c>
      <c r="D5" s="19">
        <v>300</v>
      </c>
      <c r="E5" s="19">
        <f t="shared" si="0"/>
        <v>103.2746</v>
      </c>
      <c r="F5" s="20">
        <f t="shared" si="1"/>
        <v>30982.38</v>
      </c>
      <c r="G5" s="21" t="s">
        <v>11</v>
      </c>
    </row>
    <row r="6" customHeight="1" spans="2:7">
      <c r="B6" s="13"/>
      <c r="C6" s="14" t="s">
        <v>12</v>
      </c>
      <c r="D6" s="15">
        <v>300</v>
      </c>
      <c r="E6" s="15">
        <f t="shared" si="0"/>
        <v>103.2746</v>
      </c>
      <c r="F6" s="16">
        <f t="shared" si="1"/>
        <v>30982.38</v>
      </c>
      <c r="G6" s="17"/>
    </row>
    <row r="7" customHeight="1" spans="2:7">
      <c r="B7" s="13"/>
      <c r="C7" s="14" t="s">
        <v>13</v>
      </c>
      <c r="D7" s="15">
        <v>300</v>
      </c>
      <c r="E7" s="15">
        <f t="shared" si="0"/>
        <v>103.2746</v>
      </c>
      <c r="F7" s="16">
        <f t="shared" si="1"/>
        <v>30982.38</v>
      </c>
      <c r="G7" s="17"/>
    </row>
    <row r="8" s="2" customFormat="1" customHeight="1" spans="2:7">
      <c r="B8" s="13"/>
      <c r="C8" s="14" t="s">
        <v>14</v>
      </c>
      <c r="D8" s="15">
        <v>252.5</v>
      </c>
      <c r="E8" s="15">
        <f t="shared" si="0"/>
        <v>103.2746</v>
      </c>
      <c r="F8" s="16">
        <f t="shared" si="1"/>
        <v>26076.8365</v>
      </c>
      <c r="G8" s="17" t="s">
        <v>15</v>
      </c>
    </row>
    <row r="9" customHeight="1" spans="2:7">
      <c r="B9" s="13"/>
      <c r="C9" s="22" t="s">
        <v>16</v>
      </c>
      <c r="D9" s="23">
        <f>SUM(D3:D8)</f>
        <v>2449.88</v>
      </c>
      <c r="E9" s="23">
        <v>103.27</v>
      </c>
      <c r="F9" s="24">
        <f t="shared" si="1"/>
        <v>252999.1076</v>
      </c>
      <c r="G9" s="25"/>
    </row>
    <row r="10" s="3" customFormat="1" ht="40" customHeight="1" spans="2:7">
      <c r="B10" s="26" t="s">
        <v>17</v>
      </c>
      <c r="C10" s="27" t="s">
        <v>18</v>
      </c>
      <c r="D10" s="28">
        <v>1909</v>
      </c>
      <c r="E10" s="28">
        <v>151.8</v>
      </c>
      <c r="F10" s="29">
        <f>D10*E10</f>
        <v>289786.2</v>
      </c>
      <c r="G10" s="30" t="s">
        <v>19</v>
      </c>
    </row>
    <row r="11" customHeight="1" spans="2:7">
      <c r="B11" s="31"/>
      <c r="C11" s="22" t="s">
        <v>16</v>
      </c>
      <c r="D11" s="23">
        <f>SUM(D10:D10)</f>
        <v>1909</v>
      </c>
      <c r="E11" s="23">
        <f>120*1.1*1.15</f>
        <v>151.8</v>
      </c>
      <c r="F11" s="24">
        <f>SUM(F10:F10)</f>
        <v>289786.2</v>
      </c>
      <c r="G11" s="25"/>
    </row>
    <row r="12" customHeight="1" spans="2:7">
      <c r="B12" s="32" t="s">
        <v>16</v>
      </c>
      <c r="C12" s="33"/>
      <c r="D12" s="34">
        <f>D9+D11</f>
        <v>4358.88</v>
      </c>
      <c r="E12" s="34"/>
      <c r="F12" s="35">
        <f>F9+F11</f>
        <v>542785.3076</v>
      </c>
      <c r="G12" s="36"/>
    </row>
    <row r="13" customHeight="1" spans="2:7">
      <c r="B13" s="13" t="s">
        <v>20</v>
      </c>
      <c r="C13" s="37"/>
      <c r="D13" s="15"/>
      <c r="E13" s="15"/>
      <c r="F13" s="16">
        <v>511804</v>
      </c>
      <c r="G13" s="17"/>
    </row>
    <row r="14" customHeight="1" spans="2:7">
      <c r="B14" s="38" t="s">
        <v>21</v>
      </c>
      <c r="C14" s="39"/>
      <c r="D14" s="40"/>
      <c r="E14" s="40"/>
      <c r="F14" s="41">
        <v>30982</v>
      </c>
      <c r="G14" s="42"/>
    </row>
    <row r="16" s="4" customFormat="1" customHeight="1" spans="2:2">
      <c r="B16" s="4" t="s">
        <v>22</v>
      </c>
    </row>
    <row r="17" s="4" customFormat="1" ht="124" customHeight="1" spans="2:2">
      <c r="B17" s="4" t="s">
        <v>23</v>
      </c>
    </row>
  </sheetData>
  <mergeCells count="7">
    <mergeCell ref="B1:C1"/>
    <mergeCell ref="B12:C12"/>
    <mergeCell ref="B13:C13"/>
    <mergeCell ref="B14:C14"/>
    <mergeCell ref="B16:G16"/>
    <mergeCell ref="B17:G17"/>
    <mergeCell ref="B3:B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Frank</cp:lastModifiedBy>
  <dcterms:created xsi:type="dcterms:W3CDTF">2021-08-11T07:55:00Z</dcterms:created>
  <dcterms:modified xsi:type="dcterms:W3CDTF">2021-08-19T06:32:53Z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